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<sst xmlns="http://schemas.openxmlformats.org/spreadsheetml/2006/main" count="127" uniqueCount="74">
  <si>
    <t xml:space="preserve">Wydział Budżetu i Analiz </t>
  </si>
  <si>
    <t>Urząd Miejski w Gliwicach</t>
  </si>
  <si>
    <t>Lp.</t>
  </si>
  <si>
    <t>Symbol
Grupy</t>
  </si>
  <si>
    <t>Wyszczególnienie</t>
  </si>
  <si>
    <t>Wartość majątku</t>
  </si>
  <si>
    <t>Zmiana
Wartości</t>
  </si>
  <si>
    <t>1.</t>
  </si>
  <si>
    <t>Grunty</t>
  </si>
  <si>
    <t>Brutto</t>
  </si>
  <si>
    <t>umorzenie</t>
  </si>
  <si>
    <t>netto</t>
  </si>
  <si>
    <t>Grunty - prawo wieczystego użytkowania</t>
  </si>
  <si>
    <t>RAZEM GRUNTY</t>
  </si>
  <si>
    <t>ŚRODKI TRWAŁE</t>
  </si>
  <si>
    <t>2.</t>
  </si>
  <si>
    <t>I</t>
  </si>
  <si>
    <t>Budynki i lokale</t>
  </si>
  <si>
    <t>3.</t>
  </si>
  <si>
    <t>II</t>
  </si>
  <si>
    <t>Obiekty inżynierii lądowej i wodnej</t>
  </si>
  <si>
    <t>4.</t>
  </si>
  <si>
    <t>III</t>
  </si>
  <si>
    <t>Kotły i maszyny energetyczne</t>
  </si>
  <si>
    <t>5.</t>
  </si>
  <si>
    <t>IV</t>
  </si>
  <si>
    <t>6.</t>
  </si>
  <si>
    <t>V</t>
  </si>
  <si>
    <t>Specjalistyczne maszyny, urządzenia i aparaty</t>
  </si>
  <si>
    <t>7.</t>
  </si>
  <si>
    <t>VI</t>
  </si>
  <si>
    <t>Urządzenia techniczne</t>
  </si>
  <si>
    <t>8.</t>
  </si>
  <si>
    <t>VII</t>
  </si>
  <si>
    <t>Środki transportu</t>
  </si>
  <si>
    <t>9.</t>
  </si>
  <si>
    <t>VIII</t>
  </si>
  <si>
    <t>Narzędzia, przyrządy, ruchomości i wyposażenie</t>
  </si>
  <si>
    <t>RAZEM ŚRODKI TRWAŁE</t>
  </si>
  <si>
    <t>POZOSTAŁE ŚRODKI TRWAŁE</t>
  </si>
  <si>
    <t>10.</t>
  </si>
  <si>
    <t>Wyposażenie w użytkowaniu</t>
  </si>
  <si>
    <t>ZBIORY BIBLIOTECZNE</t>
  </si>
  <si>
    <t>11.</t>
  </si>
  <si>
    <t>Zbiory biblioteczne</t>
  </si>
  <si>
    <t>DOBRA KULTURY</t>
  </si>
  <si>
    <t>12.</t>
  </si>
  <si>
    <t>Dobra kultury</t>
  </si>
  <si>
    <t>WARTOŚCI NIEMATERIALNE I PRAWNE</t>
  </si>
  <si>
    <t>13.</t>
  </si>
  <si>
    <t>Wartości niematerialne i prawne</t>
  </si>
  <si>
    <t>DŁUGOTERMINOWE AKTYWA FINANSOWE</t>
  </si>
  <si>
    <t>14.</t>
  </si>
  <si>
    <t>Akcje, udziały, inne papiery i inne aktywa finansowe</t>
  </si>
  <si>
    <t>odpis aktualizujący</t>
  </si>
  <si>
    <t>ŚRODKI TRWAŁE W BUDOWIE</t>
  </si>
  <si>
    <t>15.</t>
  </si>
  <si>
    <t>Środki trwałe w budowie</t>
  </si>
  <si>
    <t>OGÓŁEM</t>
  </si>
  <si>
    <t>OPISY ZMIAN:</t>
  </si>
  <si>
    <t>Grupa 4</t>
  </si>
  <si>
    <t>Grupa 8</t>
  </si>
  <si>
    <t>Maszyny, urządzenia
i aparaty ogólnego zastosowania</t>
  </si>
  <si>
    <t>31.12.2019</t>
  </si>
  <si>
    <t xml:space="preserve">Dom Dziecka nr 2 </t>
  </si>
  <si>
    <t xml:space="preserve">Pozostałe 
środki trwałe </t>
  </si>
  <si>
    <t>Informacja o stanie mienia  na 31.12.2020r.</t>
  </si>
  <si>
    <t>31.12.2020</t>
  </si>
  <si>
    <t>Dynamika
2020/2019</t>
  </si>
  <si>
    <t>Przyjęcie laptopów z DD1, otrzymanie w darowiźnie tabletów, zakup komputerów ; przekazanie laptopów do CPZ, przekazanie zbednego mienia (zamrażarka) do Zespołu Szkolno-Przedszkolnego nr 13</t>
  </si>
  <si>
    <t>Zakup sprzętu i mebli (krzesła biurowe, drukarka, szafa, X-Box, hulajnoga elektryczna), likwidacja zużytego, zniszczonego mienia (fotele biurowe)</t>
  </si>
  <si>
    <t>WNiP</t>
  </si>
  <si>
    <t>Zakup nowej i likwidacja wygasłej licencji ESET ENDPOINT SECURITY</t>
  </si>
  <si>
    <t>Zakup sprzętu i wyposażenia (router, odkurzacz,  sokowirówka, materace), otrzymanie sprzętu od CPZ (odkurzacz, maszynka do mięsa) ; likwidacja zużytego sprzętu i wyposażenia (czajnik, fax, żelazko, sandwich, drukarka, odkurzacz)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</si>
</sst>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4" fontId="1" fillId="0" borderId="0" xfId="44" applyNumberFormat="1">
      <alignment/>
      <protection/>
    </xf>
    <xf numFmtId="0" fontId="5" fillId="0" borderId="0" xfId="44" applyFont="1">
      <alignment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vertical="center"/>
      <protection/>
    </xf>
    <xf numFmtId="4" fontId="4" fillId="0" borderId="10" xfId="44" applyNumberFormat="1" applyFont="1" applyBorder="1" applyAlignment="1">
      <alignment vertical="center"/>
      <protection/>
    </xf>
    <xf numFmtId="10" fontId="4" fillId="0" borderId="10" xfId="44" applyNumberFormat="1" applyFont="1" applyBorder="1" applyAlignment="1">
      <alignment vertical="center"/>
      <protection/>
    </xf>
    <xf numFmtId="0" fontId="3" fillId="0" borderId="10" xfId="44" applyFont="1" applyBorder="1" applyAlignment="1">
      <alignment vertical="center"/>
      <protection/>
    </xf>
    <xf numFmtId="4" fontId="3" fillId="0" borderId="10" xfId="44" applyNumberFormat="1" applyFont="1" applyBorder="1" applyAlignment="1">
      <alignment vertical="center"/>
      <protection/>
    </xf>
    <xf numFmtId="10" fontId="3" fillId="0" borderId="10" xfId="44" applyNumberFormat="1" applyFont="1" applyBorder="1" applyAlignment="1">
      <alignment vertical="center"/>
      <protection/>
    </xf>
    <xf numFmtId="0" fontId="4" fillId="0" borderId="10" xfId="44" applyFont="1" applyBorder="1" applyAlignment="1">
      <alignment vertical="center" wrapText="1"/>
      <protection/>
    </xf>
    <xf numFmtId="0" fontId="2" fillId="0" borderId="0" xfId="44" applyFont="1" applyAlignment="1">
      <alignment vertical="center"/>
      <protection/>
    </xf>
    <xf numFmtId="0" fontId="6" fillId="0" borderId="0" xfId="44" applyFont="1" applyAlignment="1">
      <alignment vertical="center" wrapText="1"/>
      <protection/>
    </xf>
    <xf numFmtId="0" fontId="2" fillId="0" borderId="0" xfId="44" applyFont="1">
      <alignment/>
      <protection/>
    </xf>
    <xf numFmtId="0" fontId="6" fillId="0" borderId="0" xfId="44" applyFont="1">
      <alignment/>
      <protection/>
    </xf>
    <xf numFmtId="0" fontId="5" fillId="0" borderId="0" xfId="44" applyFont="1" applyAlignment="1">
      <alignment horizontal="left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5" fillId="0" borderId="0" xfId="44" applyFont="1" applyAlignment="1">
      <alignment horizontal="left" vertical="center" wrapText="1"/>
      <protection/>
    </xf>
    <xf numFmtId="0" fontId="5" fillId="0" borderId="0" xfId="44" applyFont="1" applyAlignment="1">
      <alignment horizontal="lef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9"/>
  <sheetViews>
    <sheetView tabSelected="1" zoomScalePageLayoutView="0" workbookViewId="0" topLeftCell="A32">
      <selection activeCell="B47" sqref="B47:I47"/>
    </sheetView>
  </sheetViews>
  <sheetFormatPr defaultColWidth="8.57421875" defaultRowHeight="12.75"/>
  <cols>
    <col min="1" max="1" width="1.8515625" style="1" customWidth="1"/>
    <col min="2" max="2" width="10.140625" style="1" customWidth="1"/>
    <col min="3" max="3" width="8.57421875" style="1" customWidth="1"/>
    <col min="4" max="4" width="10.57421875" style="1" customWidth="1"/>
    <col min="5" max="5" width="10.00390625" style="1" customWidth="1"/>
    <col min="6" max="6" width="12.00390625" style="1" customWidth="1"/>
    <col min="7" max="7" width="13.00390625" style="1" customWidth="1"/>
    <col min="8" max="8" width="10.57421875" style="1" customWidth="1"/>
    <col min="9" max="9" width="11.28125" style="1" customWidth="1"/>
    <col min="10" max="16384" width="8.57421875" style="1" customWidth="1"/>
  </cols>
  <sheetData>
    <row r="2" ht="15">
      <c r="B2" s="16" t="s">
        <v>64</v>
      </c>
    </row>
    <row r="3" ht="15">
      <c r="G3" s="1" t="s">
        <v>0</v>
      </c>
    </row>
    <row r="4" ht="15">
      <c r="G4" s="1" t="s">
        <v>1</v>
      </c>
    </row>
    <row r="5" ht="3" customHeight="1"/>
    <row r="6" ht="20.25" customHeight="1">
      <c r="B6" s="2" t="s">
        <v>66</v>
      </c>
    </row>
    <row r="7" ht="8.25" customHeight="1"/>
    <row r="8" spans="2:9" ht="13.5" customHeight="1">
      <c r="B8" s="19" t="s">
        <v>2</v>
      </c>
      <c r="C8" s="20" t="s">
        <v>3</v>
      </c>
      <c r="D8" s="19" t="s">
        <v>4</v>
      </c>
      <c r="E8" s="19"/>
      <c r="F8" s="19" t="s">
        <v>5</v>
      </c>
      <c r="G8" s="19"/>
      <c r="H8" s="19"/>
      <c r="I8" s="20" t="s">
        <v>68</v>
      </c>
    </row>
    <row r="9" spans="2:9" ht="24">
      <c r="B9" s="19"/>
      <c r="C9" s="20"/>
      <c r="D9" s="19"/>
      <c r="E9" s="19"/>
      <c r="F9" s="5" t="s">
        <v>63</v>
      </c>
      <c r="G9" s="5" t="s">
        <v>67</v>
      </c>
      <c r="H9" s="6" t="s">
        <v>6</v>
      </c>
      <c r="I9" s="20"/>
    </row>
    <row r="10" spans="2:9" ht="13.5" customHeight="1">
      <c r="B10" s="21" t="s">
        <v>7</v>
      </c>
      <c r="C10" s="19">
        <v>0</v>
      </c>
      <c r="D10" s="22" t="s">
        <v>8</v>
      </c>
      <c r="E10" s="7" t="s">
        <v>9</v>
      </c>
      <c r="F10" s="8">
        <v>0</v>
      </c>
      <c r="G10" s="8">
        <v>0</v>
      </c>
      <c r="H10" s="8">
        <f aca="true" t="shared" si="0" ref="H10:H18">G10-F10</f>
        <v>0</v>
      </c>
      <c r="I10" s="9" t="e">
        <f aca="true" t="shared" si="1" ref="I10:I18">G10/F10</f>
        <v>#DIV/0!</v>
      </c>
    </row>
    <row r="11" spans="2:9" ht="15">
      <c r="B11" s="21"/>
      <c r="C11" s="19"/>
      <c r="D11" s="22"/>
      <c r="E11" s="7" t="s">
        <v>10</v>
      </c>
      <c r="F11" s="8">
        <v>0</v>
      </c>
      <c r="G11" s="8">
        <v>0</v>
      </c>
      <c r="H11" s="8">
        <f t="shared" si="0"/>
        <v>0</v>
      </c>
      <c r="I11" s="9" t="e">
        <f t="shared" si="1"/>
        <v>#DIV/0!</v>
      </c>
    </row>
    <row r="12" spans="2:9" ht="15">
      <c r="B12" s="21"/>
      <c r="C12" s="19"/>
      <c r="D12" s="22"/>
      <c r="E12" s="7" t="s">
        <v>11</v>
      </c>
      <c r="F12" s="8">
        <f>F10-F11</f>
        <v>0</v>
      </c>
      <c r="G12" s="8">
        <f>G10-G11</f>
        <v>0</v>
      </c>
      <c r="H12" s="8">
        <f t="shared" si="0"/>
        <v>0</v>
      </c>
      <c r="I12" s="9" t="e">
        <f t="shared" si="1"/>
        <v>#DIV/0!</v>
      </c>
    </row>
    <row r="13" spans="2:9" ht="13.5" customHeight="1">
      <c r="B13" s="21"/>
      <c r="C13" s="19"/>
      <c r="D13" s="22" t="s">
        <v>12</v>
      </c>
      <c r="E13" s="7" t="s">
        <v>9</v>
      </c>
      <c r="F13" s="8">
        <v>0</v>
      </c>
      <c r="G13" s="8">
        <v>0</v>
      </c>
      <c r="H13" s="8">
        <f t="shared" si="0"/>
        <v>0</v>
      </c>
      <c r="I13" s="9" t="e">
        <f t="shared" si="1"/>
        <v>#DIV/0!</v>
      </c>
    </row>
    <row r="14" spans="2:9" ht="15">
      <c r="B14" s="21"/>
      <c r="C14" s="19"/>
      <c r="D14" s="22"/>
      <c r="E14" s="7" t="s">
        <v>10</v>
      </c>
      <c r="F14" s="8">
        <v>0</v>
      </c>
      <c r="G14" s="8">
        <v>0</v>
      </c>
      <c r="H14" s="8">
        <f t="shared" si="0"/>
        <v>0</v>
      </c>
      <c r="I14" s="9" t="e">
        <f t="shared" si="1"/>
        <v>#DIV/0!</v>
      </c>
    </row>
    <row r="15" spans="2:9" ht="15">
      <c r="B15" s="21"/>
      <c r="C15" s="19"/>
      <c r="D15" s="22"/>
      <c r="E15" s="7" t="s">
        <v>11</v>
      </c>
      <c r="F15" s="8">
        <v>0</v>
      </c>
      <c r="G15" s="8">
        <v>0</v>
      </c>
      <c r="H15" s="8">
        <f t="shared" si="0"/>
        <v>0</v>
      </c>
      <c r="I15" s="9" t="e">
        <f t="shared" si="1"/>
        <v>#DIV/0!</v>
      </c>
    </row>
    <row r="16" spans="2:9" ht="15">
      <c r="B16" s="19" t="s">
        <v>13</v>
      </c>
      <c r="C16" s="19"/>
      <c r="D16" s="19"/>
      <c r="E16" s="10" t="s">
        <v>9</v>
      </c>
      <c r="F16" s="11">
        <f>SUMIF($E$10:$E$15,"Brutto",F$10:F$15)</f>
        <v>0</v>
      </c>
      <c r="G16" s="11">
        <f>SUMIF($E$10:$E$15,"Brutto",G$10:G$15)</f>
        <v>0</v>
      </c>
      <c r="H16" s="8">
        <f t="shared" si="0"/>
        <v>0</v>
      </c>
      <c r="I16" s="12" t="e">
        <f t="shared" si="1"/>
        <v>#DIV/0!</v>
      </c>
    </row>
    <row r="17" spans="2:9" ht="15">
      <c r="B17" s="19"/>
      <c r="C17" s="19"/>
      <c r="D17" s="19"/>
      <c r="E17" s="10" t="s">
        <v>10</v>
      </c>
      <c r="F17" s="11">
        <f>SUMIF($E$10:$E$15,"umorzenie",F$10:F$15)</f>
        <v>0</v>
      </c>
      <c r="G17" s="11">
        <f>SUMIF($E$10:$E$15,"umorzenie",G$10:G$15)</f>
        <v>0</v>
      </c>
      <c r="H17" s="8">
        <f t="shared" si="0"/>
        <v>0</v>
      </c>
      <c r="I17" s="12" t="e">
        <f t="shared" si="1"/>
        <v>#DIV/0!</v>
      </c>
    </row>
    <row r="18" spans="2:9" ht="15">
      <c r="B18" s="19"/>
      <c r="C18" s="19"/>
      <c r="D18" s="19"/>
      <c r="E18" s="10" t="s">
        <v>11</v>
      </c>
      <c r="F18" s="11">
        <f>SUMIF($E$10:$E$15,"netto",F$10:F$15)</f>
        <v>0</v>
      </c>
      <c r="G18" s="11">
        <f>SUMIF($E$10:$E$15,"netto",G$10:G$15)</f>
        <v>0</v>
      </c>
      <c r="H18" s="8">
        <f t="shared" si="0"/>
        <v>0</v>
      </c>
      <c r="I18" s="12" t="e">
        <f t="shared" si="1"/>
        <v>#DIV/0!</v>
      </c>
    </row>
    <row r="19" spans="2:9" ht="15">
      <c r="B19" s="19" t="s">
        <v>14</v>
      </c>
      <c r="C19" s="19"/>
      <c r="D19" s="19"/>
      <c r="E19" s="19"/>
      <c r="F19" s="19"/>
      <c r="G19" s="19"/>
      <c r="H19" s="19"/>
      <c r="I19" s="19"/>
    </row>
    <row r="20" spans="2:9" ht="13.5" customHeight="1">
      <c r="B20" s="21" t="s">
        <v>15</v>
      </c>
      <c r="C20" s="19" t="s">
        <v>16</v>
      </c>
      <c r="D20" s="22" t="s">
        <v>17</v>
      </c>
      <c r="E20" s="7" t="s">
        <v>9</v>
      </c>
      <c r="F20" s="8">
        <v>0</v>
      </c>
      <c r="G20" s="8">
        <v>0</v>
      </c>
      <c r="H20" s="8">
        <f aca="true" t="shared" si="2" ref="H20:H46">G20-F20</f>
        <v>0</v>
      </c>
      <c r="I20" s="9" t="e">
        <f aca="true" t="shared" si="3" ref="I20:I46">G20/F20</f>
        <v>#DIV/0!</v>
      </c>
    </row>
    <row r="21" spans="2:9" ht="15">
      <c r="B21" s="21"/>
      <c r="C21" s="19"/>
      <c r="D21" s="22"/>
      <c r="E21" s="7" t="s">
        <v>10</v>
      </c>
      <c r="F21" s="8">
        <v>0</v>
      </c>
      <c r="G21" s="8">
        <v>0</v>
      </c>
      <c r="H21" s="8">
        <f t="shared" si="2"/>
        <v>0</v>
      </c>
      <c r="I21" s="9" t="e">
        <f t="shared" si="3"/>
        <v>#DIV/0!</v>
      </c>
    </row>
    <row r="22" spans="2:9" ht="15">
      <c r="B22" s="21"/>
      <c r="C22" s="19"/>
      <c r="D22" s="22"/>
      <c r="E22" s="7" t="s">
        <v>11</v>
      </c>
      <c r="F22" s="8">
        <f>F20-F21</f>
        <v>0</v>
      </c>
      <c r="G22" s="8">
        <v>0</v>
      </c>
      <c r="H22" s="8">
        <f t="shared" si="2"/>
        <v>0</v>
      </c>
      <c r="I22" s="9" t="e">
        <f t="shared" si="3"/>
        <v>#DIV/0!</v>
      </c>
    </row>
    <row r="23" spans="2:9" ht="13.5" customHeight="1">
      <c r="B23" s="21" t="s">
        <v>18</v>
      </c>
      <c r="C23" s="19" t="s">
        <v>19</v>
      </c>
      <c r="D23" s="22" t="s">
        <v>20</v>
      </c>
      <c r="E23" s="7" t="s">
        <v>9</v>
      </c>
      <c r="F23" s="8">
        <v>0</v>
      </c>
      <c r="G23" s="8">
        <v>0</v>
      </c>
      <c r="H23" s="8">
        <f t="shared" si="2"/>
        <v>0</v>
      </c>
      <c r="I23" s="9" t="e">
        <f t="shared" si="3"/>
        <v>#DIV/0!</v>
      </c>
    </row>
    <row r="24" spans="2:9" ht="15">
      <c r="B24" s="21"/>
      <c r="C24" s="19"/>
      <c r="D24" s="22"/>
      <c r="E24" s="7" t="s">
        <v>10</v>
      </c>
      <c r="F24" s="8">
        <v>0</v>
      </c>
      <c r="G24" s="8">
        <v>0</v>
      </c>
      <c r="H24" s="8">
        <f t="shared" si="2"/>
        <v>0</v>
      </c>
      <c r="I24" s="9" t="e">
        <f t="shared" si="3"/>
        <v>#DIV/0!</v>
      </c>
    </row>
    <row r="25" spans="2:9" ht="15">
      <c r="B25" s="21"/>
      <c r="C25" s="19"/>
      <c r="D25" s="22"/>
      <c r="E25" s="7" t="s">
        <v>11</v>
      </c>
      <c r="F25" s="8">
        <f>F23-F24</f>
        <v>0</v>
      </c>
      <c r="G25" s="8">
        <v>0</v>
      </c>
      <c r="H25" s="8">
        <f t="shared" si="2"/>
        <v>0</v>
      </c>
      <c r="I25" s="9" t="e">
        <f t="shared" si="3"/>
        <v>#DIV/0!</v>
      </c>
    </row>
    <row r="26" spans="2:9" ht="13.5" customHeight="1">
      <c r="B26" s="21" t="s">
        <v>21</v>
      </c>
      <c r="C26" s="19" t="s">
        <v>22</v>
      </c>
      <c r="D26" s="22" t="s">
        <v>23</v>
      </c>
      <c r="E26" s="7" t="s">
        <v>9</v>
      </c>
      <c r="F26" s="8">
        <v>0</v>
      </c>
      <c r="G26" s="8">
        <v>0</v>
      </c>
      <c r="H26" s="8">
        <f t="shared" si="2"/>
        <v>0</v>
      </c>
      <c r="I26" s="9" t="e">
        <f t="shared" si="3"/>
        <v>#DIV/0!</v>
      </c>
    </row>
    <row r="27" spans="2:9" ht="15">
      <c r="B27" s="21"/>
      <c r="C27" s="19"/>
      <c r="D27" s="22"/>
      <c r="E27" s="7" t="s">
        <v>10</v>
      </c>
      <c r="F27" s="8">
        <v>0</v>
      </c>
      <c r="G27" s="8">
        <v>0</v>
      </c>
      <c r="H27" s="8">
        <f t="shared" si="2"/>
        <v>0</v>
      </c>
      <c r="I27" s="9" t="e">
        <f t="shared" si="3"/>
        <v>#DIV/0!</v>
      </c>
    </row>
    <row r="28" spans="2:9" ht="15">
      <c r="B28" s="21"/>
      <c r="C28" s="19"/>
      <c r="D28" s="22"/>
      <c r="E28" s="7" t="s">
        <v>11</v>
      </c>
      <c r="F28" s="8">
        <f>F26-F27</f>
        <v>0</v>
      </c>
      <c r="G28" s="8">
        <v>0</v>
      </c>
      <c r="H28" s="8">
        <f t="shared" si="2"/>
        <v>0</v>
      </c>
      <c r="I28" s="9" t="e">
        <f t="shared" si="3"/>
        <v>#DIV/0!</v>
      </c>
    </row>
    <row r="29" spans="2:9" ht="13.5" customHeight="1">
      <c r="B29" s="21" t="s">
        <v>24</v>
      </c>
      <c r="C29" s="19" t="s">
        <v>25</v>
      </c>
      <c r="D29" s="22" t="s">
        <v>62</v>
      </c>
      <c r="E29" s="7" t="s">
        <v>9</v>
      </c>
      <c r="F29" s="8">
        <v>15133.48</v>
      </c>
      <c r="G29" s="8">
        <v>20798.51</v>
      </c>
      <c r="H29" s="8">
        <f t="shared" si="2"/>
        <v>5665.029999999999</v>
      </c>
      <c r="I29" s="9">
        <f t="shared" si="3"/>
        <v>1.3743375614861881</v>
      </c>
    </row>
    <row r="30" spans="2:9" ht="15">
      <c r="B30" s="21"/>
      <c r="C30" s="19"/>
      <c r="D30" s="22"/>
      <c r="E30" s="7" t="s">
        <v>10</v>
      </c>
      <c r="F30" s="8">
        <v>14240.36</v>
      </c>
      <c r="G30" s="8">
        <v>14491.36</v>
      </c>
      <c r="H30" s="8">
        <f t="shared" si="2"/>
        <v>251</v>
      </c>
      <c r="I30" s="9">
        <f t="shared" si="3"/>
        <v>1.0176259588942975</v>
      </c>
    </row>
    <row r="31" spans="2:9" ht="36" customHeight="1">
      <c r="B31" s="21"/>
      <c r="C31" s="19"/>
      <c r="D31" s="22"/>
      <c r="E31" s="7" t="s">
        <v>11</v>
      </c>
      <c r="F31" s="8">
        <f>F29-F30</f>
        <v>893.119999999999</v>
      </c>
      <c r="G31" s="8">
        <f>G29-G30</f>
        <v>6307.149999999998</v>
      </c>
      <c r="H31" s="8">
        <f t="shared" si="2"/>
        <v>5414.029999999999</v>
      </c>
      <c r="I31" s="9">
        <f t="shared" si="3"/>
        <v>7.061928968111793</v>
      </c>
    </row>
    <row r="32" spans="2:9" ht="13.5" customHeight="1">
      <c r="B32" s="21" t="s">
        <v>26</v>
      </c>
      <c r="C32" s="19" t="s">
        <v>27</v>
      </c>
      <c r="D32" s="22" t="s">
        <v>28</v>
      </c>
      <c r="E32" s="7" t="s">
        <v>9</v>
      </c>
      <c r="F32" s="8">
        <v>0</v>
      </c>
      <c r="G32" s="8">
        <v>0</v>
      </c>
      <c r="H32" s="8">
        <f t="shared" si="2"/>
        <v>0</v>
      </c>
      <c r="I32" s="9" t="e">
        <f t="shared" si="3"/>
        <v>#DIV/0!</v>
      </c>
    </row>
    <row r="33" spans="2:9" ht="15">
      <c r="B33" s="21"/>
      <c r="C33" s="19"/>
      <c r="D33" s="22"/>
      <c r="E33" s="7" t="s">
        <v>10</v>
      </c>
      <c r="F33" s="8">
        <v>0</v>
      </c>
      <c r="G33" s="8">
        <v>0</v>
      </c>
      <c r="H33" s="8">
        <f t="shared" si="2"/>
        <v>0</v>
      </c>
      <c r="I33" s="9" t="e">
        <f t="shared" si="3"/>
        <v>#DIV/0!</v>
      </c>
    </row>
    <row r="34" spans="2:9" ht="33" customHeight="1">
      <c r="B34" s="21"/>
      <c r="C34" s="19"/>
      <c r="D34" s="22"/>
      <c r="E34" s="7" t="s">
        <v>11</v>
      </c>
      <c r="F34" s="8">
        <f>F32-F33</f>
        <v>0</v>
      </c>
      <c r="G34" s="8">
        <v>0</v>
      </c>
      <c r="H34" s="8">
        <f t="shared" si="2"/>
        <v>0</v>
      </c>
      <c r="I34" s="9" t="e">
        <f t="shared" si="3"/>
        <v>#DIV/0!</v>
      </c>
    </row>
    <row r="35" spans="2:9" ht="13.5" customHeight="1">
      <c r="B35" s="21" t="s">
        <v>29</v>
      </c>
      <c r="C35" s="19" t="s">
        <v>30</v>
      </c>
      <c r="D35" s="22" t="s">
        <v>31</v>
      </c>
      <c r="E35" s="7" t="s">
        <v>9</v>
      </c>
      <c r="F35" s="8">
        <v>2406.99</v>
      </c>
      <c r="G35" s="8">
        <v>2406.99</v>
      </c>
      <c r="H35" s="8">
        <f t="shared" si="2"/>
        <v>0</v>
      </c>
      <c r="I35" s="9">
        <f t="shared" si="3"/>
        <v>1</v>
      </c>
    </row>
    <row r="36" spans="2:9" ht="15">
      <c r="B36" s="21"/>
      <c r="C36" s="19"/>
      <c r="D36" s="22"/>
      <c r="E36" s="7" t="s">
        <v>10</v>
      </c>
      <c r="F36" s="8">
        <v>1920.6</v>
      </c>
      <c r="G36" s="8">
        <v>1981.4</v>
      </c>
      <c r="H36" s="8">
        <f t="shared" si="2"/>
        <v>60.80000000000018</v>
      </c>
      <c r="I36" s="9">
        <f t="shared" si="3"/>
        <v>1.0316567739248153</v>
      </c>
    </row>
    <row r="37" spans="2:9" ht="15">
      <c r="B37" s="21"/>
      <c r="C37" s="19"/>
      <c r="D37" s="22"/>
      <c r="E37" s="7" t="s">
        <v>11</v>
      </c>
      <c r="F37" s="8">
        <f>F35-F36</f>
        <v>486.3899999999999</v>
      </c>
      <c r="G37" s="8">
        <f>G35-G36</f>
        <v>425.5899999999997</v>
      </c>
      <c r="H37" s="8">
        <f t="shared" si="2"/>
        <v>-60.80000000000018</v>
      </c>
      <c r="I37" s="9">
        <f t="shared" si="3"/>
        <v>0.8749974300458476</v>
      </c>
    </row>
    <row r="38" spans="2:9" ht="13.5" customHeight="1">
      <c r="B38" s="21" t="s">
        <v>32</v>
      </c>
      <c r="C38" s="19" t="s">
        <v>33</v>
      </c>
      <c r="D38" s="22" t="s">
        <v>34</v>
      </c>
      <c r="E38" s="7" t="s">
        <v>9</v>
      </c>
      <c r="F38" s="8">
        <v>0</v>
      </c>
      <c r="G38" s="8">
        <v>0</v>
      </c>
      <c r="H38" s="8">
        <f t="shared" si="2"/>
        <v>0</v>
      </c>
      <c r="I38" s="9" t="e">
        <f t="shared" si="3"/>
        <v>#DIV/0!</v>
      </c>
    </row>
    <row r="39" spans="2:9" ht="15">
      <c r="B39" s="21"/>
      <c r="C39" s="19"/>
      <c r="D39" s="22"/>
      <c r="E39" s="7" t="s">
        <v>10</v>
      </c>
      <c r="F39" s="8">
        <v>0</v>
      </c>
      <c r="G39" s="8">
        <v>0</v>
      </c>
      <c r="H39" s="8">
        <f t="shared" si="2"/>
        <v>0</v>
      </c>
      <c r="I39" s="9" t="e">
        <f t="shared" si="3"/>
        <v>#DIV/0!</v>
      </c>
    </row>
    <row r="40" spans="2:9" ht="15">
      <c r="B40" s="21"/>
      <c r="C40" s="19"/>
      <c r="D40" s="22"/>
      <c r="E40" s="7" t="s">
        <v>11</v>
      </c>
      <c r="F40" s="8">
        <f>F38-F39</f>
        <v>0</v>
      </c>
      <c r="G40" s="8">
        <v>0</v>
      </c>
      <c r="H40" s="8">
        <f t="shared" si="2"/>
        <v>0</v>
      </c>
      <c r="I40" s="9" t="e">
        <f t="shared" si="3"/>
        <v>#DIV/0!</v>
      </c>
    </row>
    <row r="41" spans="2:9" ht="13.5" customHeight="1">
      <c r="B41" s="21" t="s">
        <v>35</v>
      </c>
      <c r="C41" s="19" t="s">
        <v>36</v>
      </c>
      <c r="D41" s="22" t="s">
        <v>37</v>
      </c>
      <c r="E41" s="7" t="s">
        <v>9</v>
      </c>
      <c r="F41" s="8">
        <v>104214.25</v>
      </c>
      <c r="G41" s="8">
        <v>106290.25</v>
      </c>
      <c r="H41" s="8">
        <f t="shared" si="2"/>
        <v>2076</v>
      </c>
      <c r="I41" s="9">
        <f t="shared" si="3"/>
        <v>1.019920500315456</v>
      </c>
    </row>
    <row r="42" spans="2:9" ht="15">
      <c r="B42" s="21"/>
      <c r="C42" s="19"/>
      <c r="D42" s="22"/>
      <c r="E42" s="7" t="s">
        <v>10</v>
      </c>
      <c r="F42" s="8">
        <v>71380.53</v>
      </c>
      <c r="G42" s="8">
        <v>83643.11</v>
      </c>
      <c r="H42" s="8">
        <f t="shared" si="2"/>
        <v>12262.580000000002</v>
      </c>
      <c r="I42" s="9">
        <f t="shared" si="3"/>
        <v>1.171791663637129</v>
      </c>
    </row>
    <row r="43" spans="2:9" ht="30.75" customHeight="1">
      <c r="B43" s="21"/>
      <c r="C43" s="19"/>
      <c r="D43" s="22"/>
      <c r="E43" s="7" t="s">
        <v>11</v>
      </c>
      <c r="F43" s="8">
        <f>F41-F42</f>
        <v>32833.72</v>
      </c>
      <c r="G43" s="8">
        <f>G41-G42</f>
        <v>22647.14</v>
      </c>
      <c r="H43" s="8">
        <f t="shared" si="2"/>
        <v>-10186.580000000002</v>
      </c>
      <c r="I43" s="9">
        <f t="shared" si="3"/>
        <v>0.6897524861636147</v>
      </c>
    </row>
    <row r="44" spans="2:9" ht="15">
      <c r="B44" s="19" t="s">
        <v>38</v>
      </c>
      <c r="C44" s="19"/>
      <c r="D44" s="19"/>
      <c r="E44" s="10" t="s">
        <v>9</v>
      </c>
      <c r="F44" s="11">
        <f>F20+F23+F26+F29+F32+F35+F38+F41</f>
        <v>121754.72</v>
      </c>
      <c r="G44" s="11">
        <f>G20+G23+G26+G29+G32+G35+G38+G41</f>
        <v>129495.75</v>
      </c>
      <c r="H44" s="8">
        <f t="shared" si="2"/>
        <v>7741.029999999999</v>
      </c>
      <c r="I44" s="12">
        <f t="shared" si="3"/>
        <v>1.0635788904118049</v>
      </c>
    </row>
    <row r="45" spans="2:9" ht="15">
      <c r="B45" s="19"/>
      <c r="C45" s="19"/>
      <c r="D45" s="19"/>
      <c r="E45" s="10" t="s">
        <v>10</v>
      </c>
      <c r="F45" s="11">
        <f>SUMIF($E$20:$E$43,"umorzenie",F$20:F$43)</f>
        <v>87541.49</v>
      </c>
      <c r="G45" s="11">
        <f>G21+G24+G27+G30+G33+G36+G39+G42</f>
        <v>100115.87</v>
      </c>
      <c r="H45" s="8">
        <f t="shared" si="2"/>
        <v>12574.37999999999</v>
      </c>
      <c r="I45" s="12">
        <f t="shared" si="3"/>
        <v>1.1436390904472837</v>
      </c>
    </row>
    <row r="46" spans="2:9" ht="36.75" customHeight="1">
      <c r="B46" s="19"/>
      <c r="C46" s="19"/>
      <c r="D46" s="19"/>
      <c r="E46" s="10" t="s">
        <v>11</v>
      </c>
      <c r="F46" s="11">
        <f>SUMIF($E$20:$E$43,"netto",F$20:F$43)</f>
        <v>34213.23</v>
      </c>
      <c r="G46" s="11">
        <f>G22+G25+G28+G31+G34+G37+G40+G43</f>
        <v>29379.879999999997</v>
      </c>
      <c r="H46" s="8">
        <f t="shared" si="2"/>
        <v>-4833.350000000006</v>
      </c>
      <c r="I46" s="12">
        <f t="shared" si="3"/>
        <v>0.8587286263237933</v>
      </c>
    </row>
    <row r="47" spans="2:9" ht="15">
      <c r="B47" s="19" t="s">
        <v>39</v>
      </c>
      <c r="C47" s="19"/>
      <c r="D47" s="19"/>
      <c r="E47" s="19"/>
      <c r="F47" s="19"/>
      <c r="G47" s="19"/>
      <c r="H47" s="19"/>
      <c r="I47" s="19"/>
    </row>
    <row r="48" spans="2:9" ht="13.5" customHeight="1">
      <c r="B48" s="21" t="s">
        <v>40</v>
      </c>
      <c r="C48" s="22" t="s">
        <v>41</v>
      </c>
      <c r="D48" s="22"/>
      <c r="E48" s="7" t="s">
        <v>9</v>
      </c>
      <c r="F48" s="8">
        <v>25244.09</v>
      </c>
      <c r="G48" s="8">
        <v>26948.6</v>
      </c>
      <c r="H48" s="8">
        <f>G48-F48</f>
        <v>1704.5099999999984</v>
      </c>
      <c r="I48" s="9">
        <f>G48/F48</f>
        <v>1.0675211504950266</v>
      </c>
    </row>
    <row r="49" spans="2:9" ht="15">
      <c r="B49" s="21"/>
      <c r="C49" s="22"/>
      <c r="D49" s="22"/>
      <c r="E49" s="7" t="s">
        <v>10</v>
      </c>
      <c r="F49" s="8">
        <v>25244.09</v>
      </c>
      <c r="G49" s="8">
        <v>26948.6</v>
      </c>
      <c r="H49" s="8">
        <f>G49-F49</f>
        <v>1704.5099999999984</v>
      </c>
      <c r="I49" s="9">
        <f>G49/F49</f>
        <v>1.0675211504950266</v>
      </c>
    </row>
    <row r="50" spans="2:9" ht="15">
      <c r="B50" s="21"/>
      <c r="C50" s="22"/>
      <c r="D50" s="22"/>
      <c r="E50" s="7" t="s">
        <v>11</v>
      </c>
      <c r="F50" s="8">
        <f>F48-F49</f>
        <v>0</v>
      </c>
      <c r="G50" s="8">
        <f>G48-G49</f>
        <v>0</v>
      </c>
      <c r="H50" s="8">
        <f>G50-F50</f>
        <v>0</v>
      </c>
      <c r="I50" s="9" t="e">
        <f>G50/F50</f>
        <v>#DIV/0!</v>
      </c>
    </row>
    <row r="51" spans="2:9" ht="15">
      <c r="B51" s="19" t="s">
        <v>42</v>
      </c>
      <c r="C51" s="19"/>
      <c r="D51" s="19"/>
      <c r="E51" s="19"/>
      <c r="F51" s="19"/>
      <c r="G51" s="19"/>
      <c r="H51" s="19"/>
      <c r="I51" s="19"/>
    </row>
    <row r="52" spans="2:9" ht="15">
      <c r="B52" s="21" t="s">
        <v>43</v>
      </c>
      <c r="C52" s="21" t="s">
        <v>44</v>
      </c>
      <c r="D52" s="21"/>
      <c r="E52" s="7" t="s">
        <v>9</v>
      </c>
      <c r="F52" s="8">
        <v>2851.82</v>
      </c>
      <c r="G52" s="8">
        <v>2851.82</v>
      </c>
      <c r="H52" s="8">
        <f>G52-F52</f>
        <v>0</v>
      </c>
      <c r="I52" s="9">
        <f>G52/F52</f>
        <v>1</v>
      </c>
    </row>
    <row r="53" spans="2:9" ht="15">
      <c r="B53" s="21"/>
      <c r="C53" s="21"/>
      <c r="D53" s="21"/>
      <c r="E53" s="7" t="s">
        <v>10</v>
      </c>
      <c r="F53" s="8">
        <v>2851.82</v>
      </c>
      <c r="G53" s="8">
        <v>2851.82</v>
      </c>
      <c r="H53" s="8">
        <f>G53-F53</f>
        <v>0</v>
      </c>
      <c r="I53" s="9">
        <f>G53/F53</f>
        <v>1</v>
      </c>
    </row>
    <row r="54" spans="2:9" ht="15">
      <c r="B54" s="21"/>
      <c r="C54" s="21"/>
      <c r="D54" s="21"/>
      <c r="E54" s="7" t="s">
        <v>11</v>
      </c>
      <c r="F54" s="8">
        <v>0</v>
      </c>
      <c r="G54" s="8">
        <f>G52-G53</f>
        <v>0</v>
      </c>
      <c r="H54" s="8">
        <f>G54-F54</f>
        <v>0</v>
      </c>
      <c r="I54" s="9" t="e">
        <f>G54/F54</f>
        <v>#DIV/0!</v>
      </c>
    </row>
    <row r="55" spans="2:9" ht="15">
      <c r="B55" s="19" t="s">
        <v>45</v>
      </c>
      <c r="C55" s="19"/>
      <c r="D55" s="19"/>
      <c r="E55" s="19"/>
      <c r="F55" s="19"/>
      <c r="G55" s="19"/>
      <c r="H55" s="19"/>
      <c r="I55" s="19"/>
    </row>
    <row r="56" spans="2:9" ht="13.5" customHeight="1">
      <c r="B56" s="21" t="s">
        <v>46</v>
      </c>
      <c r="C56" s="22" t="s">
        <v>47</v>
      </c>
      <c r="D56" s="22"/>
      <c r="E56" s="7" t="s">
        <v>9</v>
      </c>
      <c r="F56" s="8">
        <v>0</v>
      </c>
      <c r="G56" s="8">
        <v>0</v>
      </c>
      <c r="H56" s="8">
        <f>G56-F56</f>
        <v>0</v>
      </c>
      <c r="I56" s="9" t="e">
        <f>G56/F56</f>
        <v>#DIV/0!</v>
      </c>
    </row>
    <row r="57" spans="2:9" ht="15">
      <c r="B57" s="21"/>
      <c r="C57" s="22"/>
      <c r="D57" s="22"/>
      <c r="E57" s="7" t="s">
        <v>10</v>
      </c>
      <c r="F57" s="8">
        <v>0</v>
      </c>
      <c r="G57" s="8">
        <v>0</v>
      </c>
      <c r="H57" s="8">
        <f>G57-F57</f>
        <v>0</v>
      </c>
      <c r="I57" s="9" t="e">
        <f>G57/F57</f>
        <v>#DIV/0!</v>
      </c>
    </row>
    <row r="58" spans="2:9" ht="15">
      <c r="B58" s="21"/>
      <c r="C58" s="22"/>
      <c r="D58" s="22"/>
      <c r="E58" s="7" t="s">
        <v>11</v>
      </c>
      <c r="F58" s="8">
        <v>0</v>
      </c>
      <c r="G58" s="8">
        <v>0</v>
      </c>
      <c r="H58" s="8">
        <f>G58-F58</f>
        <v>0</v>
      </c>
      <c r="I58" s="9" t="e">
        <f>G58/F58</f>
        <v>#DIV/0!</v>
      </c>
    </row>
    <row r="59" spans="2:9" ht="15">
      <c r="B59" s="19" t="s">
        <v>48</v>
      </c>
      <c r="C59" s="19"/>
      <c r="D59" s="19"/>
      <c r="E59" s="19"/>
      <c r="F59" s="19"/>
      <c r="G59" s="19"/>
      <c r="H59" s="19"/>
      <c r="I59" s="19"/>
    </row>
    <row r="60" spans="2:9" ht="13.5" customHeight="1">
      <c r="B60" s="21" t="s">
        <v>49</v>
      </c>
      <c r="C60" s="22" t="s">
        <v>50</v>
      </c>
      <c r="D60" s="22"/>
      <c r="E60" s="7" t="s">
        <v>9</v>
      </c>
      <c r="F60" s="8">
        <v>3105</v>
      </c>
      <c r="G60" s="8">
        <v>3259.98</v>
      </c>
      <c r="H60" s="8">
        <f>G60-F60</f>
        <v>154.98000000000002</v>
      </c>
      <c r="I60" s="9">
        <f>G60/F60</f>
        <v>1.0499130434782609</v>
      </c>
    </row>
    <row r="61" spans="2:9" ht="15">
      <c r="B61" s="21"/>
      <c r="C61" s="22"/>
      <c r="D61" s="22"/>
      <c r="E61" s="7" t="s">
        <v>10</v>
      </c>
      <c r="F61" s="8">
        <v>2106</v>
      </c>
      <c r="G61" s="8">
        <v>2103.17</v>
      </c>
      <c r="H61" s="8">
        <f>G61-F61</f>
        <v>-2.8299999999999272</v>
      </c>
      <c r="I61" s="9">
        <f>G61/F61</f>
        <v>0.998656220322887</v>
      </c>
    </row>
    <row r="62" spans="2:9" ht="15">
      <c r="B62" s="21"/>
      <c r="C62" s="22"/>
      <c r="D62" s="22"/>
      <c r="E62" s="7" t="s">
        <v>11</v>
      </c>
      <c r="F62" s="8">
        <f>F60-F61</f>
        <v>999</v>
      </c>
      <c r="G62" s="8">
        <f>G60-G61</f>
        <v>1156.81</v>
      </c>
      <c r="H62" s="8">
        <f>G62-F62</f>
        <v>157.80999999999995</v>
      </c>
      <c r="I62" s="9">
        <f>G62/F62</f>
        <v>1.157967967967968</v>
      </c>
    </row>
    <row r="63" spans="2:9" ht="15">
      <c r="B63" s="19" t="s">
        <v>51</v>
      </c>
      <c r="C63" s="19"/>
      <c r="D63" s="19"/>
      <c r="E63" s="19"/>
      <c r="F63" s="19"/>
      <c r="G63" s="19"/>
      <c r="H63" s="19"/>
      <c r="I63" s="19"/>
    </row>
    <row r="64" spans="2:9" ht="13.5" customHeight="1">
      <c r="B64" s="21" t="s">
        <v>52</v>
      </c>
      <c r="C64" s="22" t="s">
        <v>53</v>
      </c>
      <c r="D64" s="22"/>
      <c r="E64" s="7" t="s">
        <v>9</v>
      </c>
      <c r="F64" s="8">
        <v>0</v>
      </c>
      <c r="G64" s="8">
        <v>0</v>
      </c>
      <c r="H64" s="8">
        <f>G64-F64</f>
        <v>0</v>
      </c>
      <c r="I64" s="9" t="e">
        <f>G64/F64</f>
        <v>#DIV/0!</v>
      </c>
    </row>
    <row r="65" spans="2:9" ht="36">
      <c r="B65" s="21"/>
      <c r="C65" s="22"/>
      <c r="D65" s="22"/>
      <c r="E65" s="13" t="s">
        <v>54</v>
      </c>
      <c r="F65" s="8">
        <v>0</v>
      </c>
      <c r="G65" s="8">
        <v>0</v>
      </c>
      <c r="H65" s="8">
        <f>G65-F65</f>
        <v>0</v>
      </c>
      <c r="I65" s="9" t="e">
        <f>G65/F65</f>
        <v>#DIV/0!</v>
      </c>
    </row>
    <row r="66" spans="2:9" ht="15">
      <c r="B66" s="21"/>
      <c r="C66" s="22"/>
      <c r="D66" s="22"/>
      <c r="E66" s="7" t="s">
        <v>11</v>
      </c>
      <c r="F66" s="8">
        <v>0</v>
      </c>
      <c r="G66" s="8">
        <v>0</v>
      </c>
      <c r="H66" s="8">
        <f>G66-F66</f>
        <v>0</v>
      </c>
      <c r="I66" s="9" t="e">
        <f>G66/F66</f>
        <v>#DIV/0!</v>
      </c>
    </row>
    <row r="67" spans="2:9" ht="15">
      <c r="B67" s="19" t="s">
        <v>55</v>
      </c>
      <c r="C67" s="19"/>
      <c r="D67" s="19"/>
      <c r="E67" s="19"/>
      <c r="F67" s="19"/>
      <c r="G67" s="19"/>
      <c r="H67" s="19"/>
      <c r="I67" s="19"/>
    </row>
    <row r="68" spans="2:9" ht="13.5" customHeight="1">
      <c r="B68" s="21" t="s">
        <v>56</v>
      </c>
      <c r="C68" s="22" t="s">
        <v>57</v>
      </c>
      <c r="D68" s="22"/>
      <c r="E68" s="7" t="s">
        <v>9</v>
      </c>
      <c r="F68" s="8">
        <v>0</v>
      </c>
      <c r="G68" s="8">
        <v>0</v>
      </c>
      <c r="H68" s="8">
        <f aca="true" t="shared" si="4" ref="H68:H73">G68-F68</f>
        <v>0</v>
      </c>
      <c r="I68" s="9" t="e">
        <f aca="true" t="shared" si="5" ref="I68:I73">G68/F68</f>
        <v>#DIV/0!</v>
      </c>
    </row>
    <row r="69" spans="2:9" ht="15">
      <c r="B69" s="21"/>
      <c r="C69" s="22"/>
      <c r="D69" s="22"/>
      <c r="E69" s="7" t="s">
        <v>10</v>
      </c>
      <c r="F69" s="8">
        <v>0</v>
      </c>
      <c r="G69" s="8">
        <v>0</v>
      </c>
      <c r="H69" s="8">
        <f t="shared" si="4"/>
        <v>0</v>
      </c>
      <c r="I69" s="9" t="e">
        <f t="shared" si="5"/>
        <v>#DIV/0!</v>
      </c>
    </row>
    <row r="70" spans="2:9" ht="15">
      <c r="B70" s="21"/>
      <c r="C70" s="22"/>
      <c r="D70" s="22"/>
      <c r="E70" s="7" t="s">
        <v>11</v>
      </c>
      <c r="F70" s="8">
        <f>F68-F69</f>
        <v>0</v>
      </c>
      <c r="G70" s="8">
        <f>G68-G69</f>
        <v>0</v>
      </c>
      <c r="H70" s="8">
        <f t="shared" si="4"/>
        <v>0</v>
      </c>
      <c r="I70" s="9" t="e">
        <f t="shared" si="5"/>
        <v>#DIV/0!</v>
      </c>
    </row>
    <row r="71" spans="2:9" ht="15">
      <c r="B71" s="19" t="s">
        <v>58</v>
      </c>
      <c r="C71" s="19"/>
      <c r="D71" s="19"/>
      <c r="E71" s="10" t="s">
        <v>9</v>
      </c>
      <c r="F71" s="11">
        <f>SUM(F16,F44,F48,F52,F56,F60,F64,F68)</f>
        <v>152955.63</v>
      </c>
      <c r="G71" s="11">
        <f>SUM(G16,G44,G48,G52,G56,G60,G64,G68)</f>
        <v>162556.15000000002</v>
      </c>
      <c r="H71" s="11">
        <f t="shared" si="4"/>
        <v>9600.520000000019</v>
      </c>
      <c r="I71" s="12">
        <f t="shared" si="5"/>
        <v>1.062766699074758</v>
      </c>
    </row>
    <row r="72" spans="2:9" ht="15">
      <c r="B72" s="19"/>
      <c r="C72" s="19"/>
      <c r="D72" s="19"/>
      <c r="E72" s="10" t="s">
        <v>10</v>
      </c>
      <c r="F72" s="11">
        <f>SUM(F17,F45,F49,F53,F57,F61,F65,F69)</f>
        <v>117743.40000000001</v>
      </c>
      <c r="G72" s="11">
        <f>SUM(G17,G45,G49,G53,G57,G61,G65,G69)</f>
        <v>132019.46000000002</v>
      </c>
      <c r="H72" s="11">
        <f t="shared" si="4"/>
        <v>14276.060000000012</v>
      </c>
      <c r="I72" s="12">
        <f t="shared" si="5"/>
        <v>1.121247220651009</v>
      </c>
    </row>
    <row r="73" spans="2:9" ht="15">
      <c r="B73" s="19"/>
      <c r="C73" s="19"/>
      <c r="D73" s="19"/>
      <c r="E73" s="10" t="s">
        <v>11</v>
      </c>
      <c r="F73" s="11">
        <f>F18+F22+F25+F28+F31+F34+F37+F40+F43+F50+F54+F58+F62+F66+F70</f>
        <v>35212.23</v>
      </c>
      <c r="G73" s="11">
        <f>SUM(G18,G46,G50,G54,G58,G62,G66,G70)</f>
        <v>30536.69</v>
      </c>
      <c r="H73" s="11">
        <f t="shared" si="4"/>
        <v>-4675.5400000000045</v>
      </c>
      <c r="I73" s="12">
        <f t="shared" si="5"/>
        <v>0.8672182931896104</v>
      </c>
    </row>
    <row r="74" spans="6:7" ht="15">
      <c r="F74" s="3"/>
      <c r="G74" s="3"/>
    </row>
    <row r="75" ht="15">
      <c r="B75" s="2" t="s">
        <v>59</v>
      </c>
    </row>
    <row r="76" spans="2:9" ht="39" customHeight="1">
      <c r="B76" s="14" t="s">
        <v>60</v>
      </c>
      <c r="C76" s="23" t="s">
        <v>69</v>
      </c>
      <c r="D76" s="23"/>
      <c r="E76" s="23"/>
      <c r="F76" s="23"/>
      <c r="G76" s="23"/>
      <c r="H76" s="23"/>
      <c r="I76" s="23"/>
    </row>
    <row r="77" spans="2:9" ht="36" customHeight="1">
      <c r="B77" s="14" t="s">
        <v>61</v>
      </c>
      <c r="C77" s="23" t="s">
        <v>70</v>
      </c>
      <c r="D77" s="23"/>
      <c r="E77" s="23"/>
      <c r="F77" s="23"/>
      <c r="G77" s="23"/>
      <c r="H77" s="23"/>
      <c r="I77" s="23"/>
    </row>
    <row r="78" spans="2:19" ht="42.75" customHeight="1">
      <c r="B78" s="15" t="s">
        <v>65</v>
      </c>
      <c r="C78" s="23" t="s">
        <v>73</v>
      </c>
      <c r="D78" s="24"/>
      <c r="E78" s="24"/>
      <c r="F78" s="24"/>
      <c r="G78" s="24"/>
      <c r="H78" s="24"/>
      <c r="I78" s="2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9" ht="15">
      <c r="B79" s="17" t="s">
        <v>71</v>
      </c>
      <c r="C79" s="18" t="s">
        <v>72</v>
      </c>
      <c r="D79" s="18"/>
      <c r="E79" s="18"/>
      <c r="F79" s="18"/>
      <c r="G79" s="18"/>
      <c r="H79" s="18"/>
      <c r="I79" s="18"/>
    </row>
  </sheetData>
  <sheetProtection selectLockedCells="1" selectUnlockedCells="1"/>
  <mergeCells count="59">
    <mergeCell ref="B71:D73"/>
    <mergeCell ref="C76:I76"/>
    <mergeCell ref="C77:I77"/>
    <mergeCell ref="C78:I78"/>
    <mergeCell ref="B63:I63"/>
    <mergeCell ref="B64:B66"/>
    <mergeCell ref="C64:D66"/>
    <mergeCell ref="B67:I67"/>
    <mergeCell ref="B68:B70"/>
    <mergeCell ref="C68:D70"/>
    <mergeCell ref="B55:I55"/>
    <mergeCell ref="B56:B58"/>
    <mergeCell ref="C56:D58"/>
    <mergeCell ref="B59:I59"/>
    <mergeCell ref="B60:B62"/>
    <mergeCell ref="C60:D62"/>
    <mergeCell ref="B44:D46"/>
    <mergeCell ref="B47:I47"/>
    <mergeCell ref="B48:B50"/>
    <mergeCell ref="C48:D50"/>
    <mergeCell ref="B51:I51"/>
    <mergeCell ref="B52:B54"/>
    <mergeCell ref="C52:D54"/>
    <mergeCell ref="B38:B40"/>
    <mergeCell ref="C38:C40"/>
    <mergeCell ref="D38:D40"/>
    <mergeCell ref="B41:B43"/>
    <mergeCell ref="C41:C43"/>
    <mergeCell ref="D41:D43"/>
    <mergeCell ref="B32:B34"/>
    <mergeCell ref="C32:C34"/>
    <mergeCell ref="D32:D34"/>
    <mergeCell ref="B35:B37"/>
    <mergeCell ref="C35:C37"/>
    <mergeCell ref="D35:D37"/>
    <mergeCell ref="B26:B28"/>
    <mergeCell ref="C26:C28"/>
    <mergeCell ref="D26:D28"/>
    <mergeCell ref="B29:B31"/>
    <mergeCell ref="C29:C31"/>
    <mergeCell ref="D29:D31"/>
    <mergeCell ref="B16:D18"/>
    <mergeCell ref="B19:I19"/>
    <mergeCell ref="B20:B22"/>
    <mergeCell ref="C20:C22"/>
    <mergeCell ref="D20:D22"/>
    <mergeCell ref="B23:B25"/>
    <mergeCell ref="C23:C25"/>
    <mergeCell ref="D23:D25"/>
    <mergeCell ref="C79:I79"/>
    <mergeCell ref="B8:B9"/>
    <mergeCell ref="C8:C9"/>
    <mergeCell ref="D8:E9"/>
    <mergeCell ref="F8:H8"/>
    <mergeCell ref="I8:I9"/>
    <mergeCell ref="B10:B15"/>
    <mergeCell ref="C10:C15"/>
    <mergeCell ref="D10:D12"/>
    <mergeCell ref="D13:D15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Księgowy</dc:creator>
  <cp:keywords/>
  <dc:description/>
  <cp:lastModifiedBy>Barbara Franiak</cp:lastModifiedBy>
  <cp:lastPrinted>2021-03-03T12:11:51Z</cp:lastPrinted>
  <dcterms:created xsi:type="dcterms:W3CDTF">2019-03-05T12:37:15Z</dcterms:created>
  <dcterms:modified xsi:type="dcterms:W3CDTF">2021-05-11T08:56:42Z</dcterms:modified>
  <cp:category/>
  <cp:version/>
  <cp:contentType/>
  <cp:contentStatus/>
</cp:coreProperties>
</file>